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alkulator samochodu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<sst xmlns="http://schemas.openxmlformats.org/spreadsheetml/2006/main" count="33" uniqueCount="33">
  <si>
    <t xml:space="preserve">KALKULATOR ZAKUPU SAMOCHODU OSOBOWEGO</t>
  </si>
  <si>
    <t xml:space="preserve">DANE WEJŚCIOWE</t>
  </si>
  <si>
    <t xml:space="preserve">Cena brutto samochodu (zł):</t>
  </si>
  <si>
    <t xml:space="preserve">Stawka VAT (%):</t>
  </si>
  <si>
    <t xml:space="preserve">Wybór odliczenia VAT:</t>
  </si>
  <si>
    <t xml:space="preserve">(wybierz 50% lub 100%)</t>
  </si>
  <si>
    <t xml:space="preserve">Limit KUP dla samochodów (zł):</t>
  </si>
  <si>
    <t xml:space="preserve">OBLICZENIA</t>
  </si>
  <si>
    <t xml:space="preserve">Cena netto samochodu (zł):</t>
  </si>
  <si>
    <t xml:space="preserve">Kwota VAT (zł):</t>
  </si>
  <si>
    <t xml:space="preserve">Procent odliczenia VAT:</t>
  </si>
  <si>
    <t xml:space="preserve">VAT do odliczenia (zł):</t>
  </si>
  <si>
    <t xml:space="preserve">nieolcizony VAT (zł):</t>
  </si>
  <si>
    <t xml:space="preserve">KOSZTY PODATKOWE (KUP)</t>
  </si>
  <si>
    <t xml:space="preserve">Wartość początkowa bez limitu (zł):</t>
  </si>
  <si>
    <t xml:space="preserve">Limit KUP dla samochodu (zł):</t>
  </si>
  <si>
    <t xml:space="preserve">Wartość początkowa do amortyzacji:</t>
  </si>
  <si>
    <t xml:space="preserve">Kwota ponad limit (nieujęta w KUP):</t>
  </si>
  <si>
    <t xml:space="preserve">AMORTYZACJA</t>
  </si>
  <si>
    <t xml:space="preserve">Okres amortyzacji (lata):</t>
  </si>
  <si>
    <t xml:space="preserve">Stawka amortyzacji rocznej (%):</t>
  </si>
  <si>
    <t xml:space="preserve">Odpis amortyzacyjny roczny (zł):</t>
  </si>
  <si>
    <t xml:space="preserve">Odpis amortyzacyjny miesięczny (zł):</t>
  </si>
  <si>
    <t xml:space="preserve">PODSUMOWANIE KOSZTÓW</t>
  </si>
  <si>
    <t xml:space="preserve">Cena brutto do zapłaty:</t>
  </si>
  <si>
    <t xml:space="preserve">Faktyczny koszt po amortzyacji i odliczeniua VAT(zł):</t>
  </si>
  <si>
    <t xml:space="preserve">UWAGI I INFORMACJE PRAWNE</t>
  </si>
  <si>
    <t xml:space="preserve">Limit KUP 150 000 zł - art. 22c ust. 1 ustawy o CIT/PIT</t>
  </si>
  <si>
    <t xml:space="preserve">Odliczenie 50% VAT - art. 86a ust. 3 pkt 1 lit. a ustawy o VAT (użycie mieszane)</t>
  </si>
  <si>
    <t xml:space="preserve">Odliczenie 100% VAT - art. 86a ust. 1 ustawy o VAT (wyłącznie do działalności gospodarczej)</t>
  </si>
  <si>
    <t xml:space="preserve">Samochód używany wyłącznie do celów służbowych = 100% VAT</t>
  </si>
  <si>
    <t xml:space="preserve">Samochód używany również do celów prywatnych = 50% VAT</t>
  </si>
  <si>
    <t xml:space="preserve">Amortyzacja standardowo przez 5 lat (60 miesięcy)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</si>
</sst>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"/>
    <numFmt numFmtId="167" formatCode="0%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name val="Cambria"/>
      <family val="0"/>
      <charset val="1"/>
    </font>
    <font>
      <b val="true"/>
      <sz val="11"/>
      <name val="Cambria"/>
      <family val="0"/>
      <charset val="1"/>
    </font>
    <font>
      <b val="true"/>
      <sz val="13"/>
      <color rgb="FF000000"/>
      <name val="Cambria"/>
      <family val="0"/>
      <charset val="1"/>
    </font>
    <font>
      <sz val="11"/>
      <color rgb="FF0000FF"/>
      <name val="Cambria"/>
      <family val="0"/>
      <charset val="1"/>
    </font>
    <font>
      <sz val="10"/>
      <name val="Arial"/>
      <family val="0"/>
      <charset val="1"/>
    </font>
    <font>
      <b val="true"/>
      <sz val="13"/>
      <color rgb="FF000000"/>
      <name val="Arial"/>
      <family val="0"/>
      <charset val="1"/>
    </font>
    <font>
      <i val="true"/>
      <sz val="9"/>
      <name val="Cambria"/>
      <family val="0"/>
      <charset val="1"/>
    </font>
    <font>
      <sz val="11"/>
      <color rgb="FF666666"/>
      <name val="Cambria"/>
      <family val="0"/>
      <charset val="1"/>
    </font>
    <font>
      <sz val="11"/>
      <color rgb="FF000000"/>
      <name val="Cambria"/>
      <family val="0"/>
      <charset val="1"/>
    </font>
    <font>
      <b val="true"/>
      <sz val="12"/>
      <name val="Cambria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7E6E6"/>
        <bgColor rgb="FFD9EAD3"/>
      </patternFill>
    </fill>
    <fill>
      <patternFill patternType="solid">
        <fgColor rgb="FFD9EAD3"/>
        <bgColor rgb="FFE7E6E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2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Calibri"/>
        <charset val="1"/>
        <family val="2"/>
        <color rgb="FF000000"/>
        <sz val="11"/>
      </font>
      <alignment horizontal="general" vertical="bottom" textRotation="0" wrapText="false" indent="0" shrinkToFit="false"/>
    </dxf>
  </dxf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EAD3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0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9" activeCellId="0" sqref="C9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50.29"/>
    <col collapsed="false" customWidth="true" hidden="false" outlineLevel="0" max="2" min="2" style="0" width="19.99"/>
    <col collapsed="false" customWidth="true" hidden="false" outlineLevel="0" max="3" min="3" style="0" width="30.01"/>
    <col collapsed="false" customWidth="true" hidden="false" outlineLevel="0" max="4" min="4" style="0" width="15"/>
  </cols>
  <sheetData>
    <row r="1" customFormat="false" ht="18" hidden="false" customHeight="false" outlineLevel="0" collapsed="false">
      <c r="A1" s="1" t="s">
        <v>0</v>
      </c>
      <c r="B1" s="1"/>
      <c r="C1" s="1"/>
      <c r="D1" s="1"/>
    </row>
    <row r="3" customFormat="false" ht="15" hidden="false" customHeight="false" outlineLevel="0" collapsed="false">
      <c r="A3" s="2" t="s">
        <v>1</v>
      </c>
    </row>
    <row r="4" customFormat="false" ht="16.15" hidden="false" customHeight="false" outlineLevel="0" collapsed="false">
      <c r="A4" s="3" t="s">
        <v>2</v>
      </c>
      <c r="B4" s="4" t="n">
        <v>185000</v>
      </c>
    </row>
    <row r="5" customFormat="false" ht="15" hidden="false" customHeight="false" outlineLevel="0" collapsed="false">
      <c r="A5" s="3" t="s">
        <v>3</v>
      </c>
      <c r="B5" s="5" t="n">
        <v>23</v>
      </c>
    </row>
    <row r="6" customFormat="false" ht="16.15" hidden="false" customHeight="false" outlineLevel="0" collapsed="false">
      <c r="A6" s="3" t="s">
        <v>4</v>
      </c>
      <c r="B6" s="6" t="n">
        <v>0.5</v>
      </c>
      <c r="C6" s="7" t="s">
        <v>5</v>
      </c>
    </row>
    <row r="7" customFormat="false" ht="15" hidden="false" customHeight="false" outlineLevel="0" collapsed="false">
      <c r="A7" s="3" t="s">
        <v>6</v>
      </c>
      <c r="B7" s="8" t="n">
        <v>150000</v>
      </c>
    </row>
    <row r="9" customFormat="false" ht="15" hidden="false" customHeight="false" outlineLevel="0" collapsed="false">
      <c r="A9" s="9" t="s">
        <v>7</v>
      </c>
    </row>
    <row r="10" customFormat="false" ht="15" hidden="false" customHeight="false" outlineLevel="0" collapsed="false">
      <c r="A10" s="3" t="s">
        <v>8</v>
      </c>
      <c r="B10" s="10" t="n">
        <f aca="false">B4/(1+B5/100)</f>
        <v>150406.504065041</v>
      </c>
    </row>
    <row r="11" customFormat="false" ht="15" hidden="false" customHeight="false" outlineLevel="0" collapsed="false">
      <c r="A11" s="3" t="s">
        <v>9</v>
      </c>
      <c r="B11" s="10" t="n">
        <f aca="false">B4-B10</f>
        <v>34593.4959349594</v>
      </c>
    </row>
    <row r="12" customFormat="false" ht="15" hidden="false" customHeight="false" outlineLevel="0" collapsed="false">
      <c r="A12" s="3" t="s">
        <v>10</v>
      </c>
      <c r="B12" s="11" t="n">
        <f aca="false">B6</f>
        <v>0.5</v>
      </c>
    </row>
    <row r="13" customFormat="false" ht="15" hidden="false" customHeight="false" outlineLevel="0" collapsed="false">
      <c r="A13" s="3" t="s">
        <v>11</v>
      </c>
      <c r="B13" s="10" t="n">
        <f aca="false">B11*B12</f>
        <v>17296.7479674797</v>
      </c>
    </row>
    <row r="14" customFormat="false" ht="15" hidden="false" customHeight="false" outlineLevel="0" collapsed="false">
      <c r="A14" s="3" t="s">
        <v>12</v>
      </c>
      <c r="B14" s="10" t="n">
        <f aca="false">B11-B13</f>
        <v>17296.7479674797</v>
      </c>
    </row>
    <row r="16" customFormat="false" ht="15" hidden="false" customHeight="false" outlineLevel="0" collapsed="false">
      <c r="A16" s="9" t="s">
        <v>13</v>
      </c>
    </row>
    <row r="17" customFormat="false" ht="15" hidden="false" customHeight="false" outlineLevel="0" collapsed="false">
      <c r="A17" s="3" t="s">
        <v>14</v>
      </c>
      <c r="B17" s="10" t="n">
        <f aca="false">B10+IF(B6=0.5,B14,0)</f>
        <v>167703.25203252</v>
      </c>
    </row>
    <row r="18" customFormat="false" ht="15" hidden="false" customHeight="false" outlineLevel="0" collapsed="false">
      <c r="A18" s="3" t="s">
        <v>15</v>
      </c>
      <c r="B18" s="10" t="n">
        <f aca="false">B7</f>
        <v>150000</v>
      </c>
    </row>
    <row r="19" customFormat="false" ht="15" hidden="false" customHeight="false" outlineLevel="0" collapsed="false">
      <c r="A19" s="3" t="s">
        <v>16</v>
      </c>
      <c r="B19" s="12" t="n">
        <f aca="false">MIN(B17,B18)</f>
        <v>150000</v>
      </c>
    </row>
    <row r="20" customFormat="false" ht="15" hidden="false" customHeight="false" outlineLevel="0" collapsed="false">
      <c r="A20" s="3" t="s">
        <v>17</v>
      </c>
      <c r="B20" s="10" t="n">
        <f aca="false">MAX(0,B17-B18)</f>
        <v>17703.2520325203</v>
      </c>
    </row>
    <row r="22" customFormat="false" ht="15" hidden="false" customHeight="false" outlineLevel="0" collapsed="false">
      <c r="A22" s="9" t="s">
        <v>18</v>
      </c>
    </row>
    <row r="23" customFormat="false" ht="15" hidden="false" customHeight="false" outlineLevel="0" collapsed="false">
      <c r="A23" s="3" t="s">
        <v>19</v>
      </c>
      <c r="B23" s="13" t="n">
        <v>5</v>
      </c>
    </row>
    <row r="24" customFormat="false" ht="15" hidden="false" customHeight="false" outlineLevel="0" collapsed="false">
      <c r="A24" s="3" t="s">
        <v>20</v>
      </c>
      <c r="B24" s="14" t="n">
        <f aca="false">100%/B23</f>
        <v>0.2</v>
      </c>
    </row>
    <row r="25" customFormat="false" ht="15" hidden="false" customHeight="false" outlineLevel="0" collapsed="false">
      <c r="A25" s="3" t="s">
        <v>21</v>
      </c>
      <c r="B25" s="10" t="n">
        <f aca="false">B19*B24</f>
        <v>30000</v>
      </c>
    </row>
    <row r="26" customFormat="false" ht="15" hidden="false" customHeight="false" outlineLevel="0" collapsed="false">
      <c r="A26" s="3" t="s">
        <v>22</v>
      </c>
      <c r="B26" s="10" t="n">
        <f aca="false">B25/12</f>
        <v>2500</v>
      </c>
    </row>
    <row r="28" customFormat="false" ht="15" hidden="false" customHeight="false" outlineLevel="0" collapsed="false">
      <c r="A28" s="9" t="s">
        <v>23</v>
      </c>
    </row>
    <row r="29" customFormat="false" ht="15" hidden="false" customHeight="false" outlineLevel="0" collapsed="false">
      <c r="A29" s="3" t="s">
        <v>24</v>
      </c>
      <c r="B29" s="15" t="n">
        <f aca="false">B4</f>
        <v>185000</v>
      </c>
    </row>
    <row r="30" customFormat="false" ht="15.75" hidden="false" customHeight="false" outlineLevel="0" collapsed="false">
      <c r="A30" s="3" t="s">
        <v>25</v>
      </c>
      <c r="B30" s="16" t="n">
        <f aca="false">B19+B13</f>
        <v>167296.74796748</v>
      </c>
    </row>
    <row r="34" customFormat="false" ht="15" hidden="false" customHeight="false" outlineLevel="0" collapsed="false">
      <c r="A34" s="2" t="s">
        <v>26</v>
      </c>
    </row>
    <row r="35" customFormat="false" ht="15" hidden="false" customHeight="false" outlineLevel="0" collapsed="false">
      <c r="A35" s="17" t="s">
        <v>27</v>
      </c>
      <c r="B35" s="17"/>
      <c r="C35" s="17"/>
      <c r="D35" s="17"/>
    </row>
    <row r="36" customFormat="false" ht="15" hidden="false" customHeight="false" outlineLevel="0" collapsed="false">
      <c r="A36" s="17" t="s">
        <v>28</v>
      </c>
      <c r="B36" s="17"/>
      <c r="C36" s="17"/>
      <c r="D36" s="17"/>
    </row>
    <row r="37" customFormat="false" ht="15" hidden="false" customHeight="false" outlineLevel="0" collapsed="false">
      <c r="A37" s="17" t="s">
        <v>29</v>
      </c>
      <c r="B37" s="17"/>
      <c r="C37" s="17"/>
      <c r="D37" s="17"/>
    </row>
    <row r="38" customFormat="false" ht="15" hidden="false" customHeight="false" outlineLevel="0" collapsed="false">
      <c r="A38" s="17" t="s">
        <v>30</v>
      </c>
      <c r="B38" s="17"/>
      <c r="C38" s="17"/>
      <c r="D38" s="17"/>
    </row>
    <row r="39" customFormat="false" ht="15" hidden="false" customHeight="false" outlineLevel="0" collapsed="false">
      <c r="A39" s="17" t="s">
        <v>31</v>
      </c>
      <c r="B39" s="17"/>
      <c r="C39" s="17"/>
      <c r="D39" s="17"/>
    </row>
    <row r="40" customFormat="false" ht="15" hidden="false" customHeight="false" outlineLevel="0" collapsed="false">
      <c r="A40" s="17" t="s">
        <v>32</v>
      </c>
      <c r="B40" s="17"/>
      <c r="C40" s="17"/>
      <c r="D40" s="17"/>
    </row>
  </sheetData>
  <mergeCells count="7">
    <mergeCell ref="A1:D1"/>
    <mergeCell ref="A35:D35"/>
    <mergeCell ref="A36:D36"/>
    <mergeCell ref="A37:D37"/>
    <mergeCell ref="A38:D38"/>
    <mergeCell ref="A39:D39"/>
    <mergeCell ref="A40:D40"/>
  </mergeCells>
  <conditionalFormatting sqref="B6">
    <cfRule type="expression" priority="2" aboveAverage="0" equalAverage="0" bottom="0" percent="0" rank="0" text="" dxfId="0">
      <formula>"b56=50%;B56=100%"</formula>
    </cfRule>
  </conditionalFormatting>
  <dataValidations count="1">
    <dataValidation allowBlank="true" errorStyle="stop" operator="equal" showDropDown="false" showErrorMessage="true" showInputMessage="true" sqref="B6" type="list">
      <formula1>"50%,100%"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LibreOffice/7.2.2.2$Windows_X86_64 LibreOffice_project/02b2acce88a210515b4a5bb2e46cbfb63fe97d56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2025-12-02T05:37:39Z</dcterms:created>
  <dc:creator>openpyxl</dc:creator>
  <dc:description/>
  <dc:language>en-US</dc:language>
  <cp:lastModifiedBy/>
  <dcterms:modified xsi:type="dcterms:W3CDTF">2025-12-03T12:05:30Z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